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h\Desktop\"/>
    </mc:Choice>
  </mc:AlternateContent>
  <xr:revisionPtr revIDLastSave="0" documentId="13_ncr:1_{DAF49718-75C7-4A45-8757-E05E535F6E60}" xr6:coauthVersionLast="47" xr6:coauthVersionMax="47" xr10:uidLastSave="{00000000-0000-0000-0000-000000000000}"/>
  <bookViews>
    <workbookView xWindow="-28920" yWindow="-120" windowWidth="29040" windowHeight="15840" activeTab="1" xr2:uid="{28A65D6B-EFDE-405F-B856-5CFBA531A067}"/>
  </bookViews>
  <sheets>
    <sheet name="P&amp;L" sheetId="1" r:id="rId1"/>
    <sheet name="Balance Sheet" sheetId="2" r:id="rId2"/>
    <sheet name="Designated Fund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D11" i="2"/>
  <c r="B12" i="2"/>
  <c r="B21" i="2" s="1"/>
  <c r="B25" i="2" s="1"/>
  <c r="B26" i="2" s="1"/>
  <c r="D12" i="2"/>
  <c r="D21" i="2" s="1"/>
  <c r="D25" i="2" s="1"/>
  <c r="D26" i="2" s="1"/>
  <c r="B18" i="2"/>
  <c r="D18" i="2"/>
  <c r="B22" i="2"/>
  <c r="B23" i="2"/>
  <c r="D23" i="2"/>
  <c r="B24" i="2"/>
  <c r="D24" i="2"/>
  <c r="C18" i="1"/>
  <c r="D18" i="1" s="1"/>
  <c r="G20" i="1"/>
  <c r="G24" i="1"/>
  <c r="D19" i="1"/>
  <c r="D22" i="1"/>
  <c r="D23" i="1"/>
  <c r="C13" i="1"/>
  <c r="D13" i="1" s="1"/>
  <c r="D14" i="3"/>
  <c r="E14" i="3"/>
  <c r="C14" i="3"/>
  <c r="E25" i="1"/>
  <c r="G20" i="3"/>
  <c r="G21" i="3"/>
  <c r="G19" i="3"/>
  <c r="G22" i="3" s="1"/>
  <c r="C14" i="1"/>
  <c r="F14" i="1" s="1"/>
  <c r="G14" i="1" s="1"/>
  <c r="D22" i="3"/>
  <c r="E22" i="3"/>
  <c r="F22" i="3"/>
  <c r="H22" i="3"/>
  <c r="C22" i="3"/>
  <c r="F8" i="3"/>
  <c r="F10" i="3"/>
  <c r="F11" i="3"/>
  <c r="F12" i="3"/>
  <c r="F13" i="3"/>
  <c r="F7" i="3"/>
  <c r="B25" i="1"/>
  <c r="C19" i="1"/>
  <c r="F19" i="1" s="1"/>
  <c r="G19" i="1" s="1"/>
  <c r="C20" i="1"/>
  <c r="F20" i="1" s="1"/>
  <c r="C21" i="1"/>
  <c r="F21" i="1" s="1"/>
  <c r="G21" i="1" s="1"/>
  <c r="C22" i="1"/>
  <c r="F22" i="1" s="1"/>
  <c r="G22" i="1" s="1"/>
  <c r="C23" i="1"/>
  <c r="F23" i="1" s="1"/>
  <c r="G23" i="1" s="1"/>
  <c r="C24" i="1"/>
  <c r="F24" i="1" s="1"/>
  <c r="F18" i="1"/>
  <c r="G18" i="1" s="1"/>
  <c r="H25" i="1"/>
  <c r="B15" i="1"/>
  <c r="E15" i="1"/>
  <c r="C10" i="1"/>
  <c r="F10" i="1" s="1"/>
  <c r="G10" i="1" s="1"/>
  <c r="C11" i="1"/>
  <c r="F11" i="1" s="1"/>
  <c r="G11" i="1" s="1"/>
  <c r="C12" i="1"/>
  <c r="F12" i="1" s="1"/>
  <c r="G12" i="1" s="1"/>
  <c r="C9" i="1"/>
  <c r="D9" i="1" s="1"/>
  <c r="H15" i="1"/>
  <c r="F14" i="3" l="1"/>
  <c r="F13" i="1"/>
  <c r="G13" i="1" s="1"/>
  <c r="D21" i="1"/>
  <c r="D24" i="1"/>
  <c r="D20" i="1"/>
  <c r="G25" i="1"/>
  <c r="D10" i="1"/>
  <c r="D11" i="1"/>
  <c r="F25" i="1"/>
  <c r="D14" i="1"/>
  <c r="D12" i="1"/>
  <c r="H27" i="1"/>
  <c r="C25" i="1"/>
  <c r="E27" i="1"/>
  <c r="B27" i="1"/>
  <c r="C15" i="1"/>
  <c r="F9" i="1"/>
  <c r="D15" i="1" l="1"/>
  <c r="D25" i="1"/>
  <c r="D27" i="1" s="1"/>
  <c r="F15" i="1"/>
  <c r="F27" i="1" s="1"/>
  <c r="G9" i="1"/>
  <c r="G15" i="1" s="1"/>
  <c r="G27" i="1" s="1"/>
  <c r="C27" i="1"/>
</calcChain>
</file>

<file path=xl/sharedStrings.xml><?xml version="1.0" encoding="utf-8"?>
<sst xmlns="http://schemas.openxmlformats.org/spreadsheetml/2006/main" count="93" uniqueCount="72">
  <si>
    <t>INCOME</t>
  </si>
  <si>
    <t>Pledges</t>
  </si>
  <si>
    <t>Loose Offering</t>
  </si>
  <si>
    <t>TOTAL INCOME</t>
  </si>
  <si>
    <t>EXPENSES</t>
  </si>
  <si>
    <t>People</t>
  </si>
  <si>
    <t>Place</t>
  </si>
  <si>
    <t>Worship</t>
  </si>
  <si>
    <t>Christian Ed</t>
  </si>
  <si>
    <t>Pastoral Care</t>
  </si>
  <si>
    <t>Mission</t>
  </si>
  <si>
    <t>Miscellaneous</t>
  </si>
  <si>
    <t>Budget</t>
  </si>
  <si>
    <t>Actual</t>
  </si>
  <si>
    <t>YTD</t>
  </si>
  <si>
    <t>Annual</t>
  </si>
  <si>
    <t>Month</t>
  </si>
  <si>
    <t>TOTAL EXPENSES</t>
  </si>
  <si>
    <t>SURPLUS/(DEFICIT)</t>
  </si>
  <si>
    <t>Non Pledged</t>
  </si>
  <si>
    <t>Statement of Financial Activity</t>
  </si>
  <si>
    <t>General Fund</t>
  </si>
  <si>
    <t>September 2022</t>
  </si>
  <si>
    <t>Assets</t>
  </si>
  <si>
    <t>Current Assets</t>
  </si>
  <si>
    <t>Checking Account</t>
  </si>
  <si>
    <t>Savings Account</t>
  </si>
  <si>
    <t>Long-Term Assets</t>
  </si>
  <si>
    <t>Endowment Account</t>
  </si>
  <si>
    <t>TOTAL ASSETS</t>
  </si>
  <si>
    <t>Liabilities and Net Assets</t>
  </si>
  <si>
    <t>Payroll Payable</t>
  </si>
  <si>
    <t>Accounts Payable</t>
  </si>
  <si>
    <t>Current Liabilities</t>
  </si>
  <si>
    <t>TOTAL LIABILITIES</t>
  </si>
  <si>
    <t>Net Assets</t>
  </si>
  <si>
    <t>Designated Funds</t>
  </si>
  <si>
    <t>Unrestricted</t>
  </si>
  <si>
    <t>TOTAL NET ASSETS</t>
  </si>
  <si>
    <t>TOTAL LIABILITIES AND NET ASSETS</t>
  </si>
  <si>
    <t>Balance</t>
  </si>
  <si>
    <t>Contributions</t>
  </si>
  <si>
    <t>Current</t>
  </si>
  <si>
    <t>Session Designated</t>
  </si>
  <si>
    <t>Donor Designated</t>
  </si>
  <si>
    <t>Leonardo Organ Fund</t>
  </si>
  <si>
    <t>Michelangelo Flower Fund</t>
  </si>
  <si>
    <t>Donatello Bell Tower Fund</t>
  </si>
  <si>
    <t>Raphael Lecture Fund</t>
  </si>
  <si>
    <t>AV Upgrade</t>
  </si>
  <si>
    <t>Reserve Fund</t>
  </si>
  <si>
    <t>Building Endowment</t>
  </si>
  <si>
    <t>Ministry Endowment</t>
  </si>
  <si>
    <t>Mission Endowment</t>
  </si>
  <si>
    <t>Withdrawals</t>
  </si>
  <si>
    <t>Restricted</t>
  </si>
  <si>
    <t>Principal</t>
  </si>
  <si>
    <t>Endowment</t>
  </si>
  <si>
    <t>ENDOWMENT FUNDS</t>
  </si>
  <si>
    <t>TOTAL</t>
  </si>
  <si>
    <t>Designated and Endowment Funds</t>
  </si>
  <si>
    <t>Permanently Restricted</t>
  </si>
  <si>
    <t>Unrealized</t>
  </si>
  <si>
    <t>Gain/(Loss)</t>
  </si>
  <si>
    <t>Variance</t>
  </si>
  <si>
    <t>Statement of Financial Position</t>
  </si>
  <si>
    <t>Occupancy Related</t>
  </si>
  <si>
    <t>Investment Account</t>
  </si>
  <si>
    <t>Investment</t>
  </si>
  <si>
    <t>FPC of Somewhere</t>
  </si>
  <si>
    <t>Date of</t>
  </si>
  <si>
    <t>Inception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</si>
</sst>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2" fontId="0" fillId="0" borderId="0" xfId="0" applyNumberFormat="1"/>
    <xf numFmtId="42" fontId="0" fillId="0" borderId="0" xfId="0" applyNumberFormat="1" applyAlignment="1">
      <alignment horizontal="center"/>
    </xf>
    <xf numFmtId="42" fontId="1" fillId="0" borderId="0" xfId="0" applyNumberFormat="1" applyFont="1" applyAlignment="1">
      <alignment horizontal="center"/>
    </xf>
    <xf numFmtId="0" fontId="0" fillId="0" borderId="1" xfId="0" applyBorder="1"/>
    <xf numFmtId="42" fontId="0" fillId="0" borderId="2" xfId="0" applyNumberFormat="1" applyBorder="1"/>
    <xf numFmtId="0" fontId="1" fillId="0" borderId="2" xfId="0" applyFont="1" applyBorder="1" applyAlignment="1">
      <alignment horizontal="center"/>
    </xf>
    <xf numFmtId="42" fontId="0" fillId="0" borderId="3" xfId="0" applyNumberFormat="1" applyBorder="1"/>
    <xf numFmtId="0" fontId="0" fillId="0" borderId="4" xfId="0" applyBorder="1"/>
    <xf numFmtId="42" fontId="0" fillId="0" borderId="0" xfId="0" applyNumberFormat="1" applyBorder="1"/>
    <xf numFmtId="0" fontId="1" fillId="0" borderId="0" xfId="0" applyFont="1" applyBorder="1" applyAlignment="1">
      <alignment horizontal="center"/>
    </xf>
    <xf numFmtId="42" fontId="0" fillId="0" borderId="5" xfId="0" applyNumberFormat="1" applyBorder="1"/>
    <xf numFmtId="49" fontId="0" fillId="0" borderId="4" xfId="0" applyNumberFormat="1" applyBorder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left" indent="1"/>
    </xf>
    <xf numFmtId="42" fontId="1" fillId="0" borderId="0" xfId="0" applyNumberFormat="1" applyFont="1" applyBorder="1"/>
    <xf numFmtId="42" fontId="1" fillId="0" borderId="7" xfId="0" applyNumberFormat="1" applyFont="1" applyBorder="1"/>
    <xf numFmtId="42" fontId="1" fillId="0" borderId="8" xfId="0" applyNumberFormat="1" applyFont="1" applyBorder="1" applyAlignment="1">
      <alignment horizontal="center"/>
    </xf>
    <xf numFmtId="42" fontId="0" fillId="0" borderId="8" xfId="0" applyNumberFormat="1" applyBorder="1"/>
    <xf numFmtId="42" fontId="1" fillId="0" borderId="11" xfId="0" applyNumberFormat="1" applyFont="1" applyBorder="1" applyAlignment="1">
      <alignment horizontal="center"/>
    </xf>
    <xf numFmtId="42" fontId="1" fillId="0" borderId="12" xfId="0" applyNumberFormat="1" applyFont="1" applyBorder="1" applyAlignment="1">
      <alignment horizontal="center"/>
    </xf>
    <xf numFmtId="42" fontId="1" fillId="0" borderId="14" xfId="0" applyNumberFormat="1" applyFont="1" applyBorder="1" applyAlignment="1">
      <alignment horizontal="center"/>
    </xf>
    <xf numFmtId="0" fontId="1" fillId="0" borderId="13" xfId="0" applyFont="1" applyBorder="1"/>
    <xf numFmtId="42" fontId="0" fillId="0" borderId="14" xfId="0" applyNumberFormat="1" applyBorder="1"/>
    <xf numFmtId="0" fontId="0" fillId="0" borderId="13" xfId="0" applyBorder="1" applyAlignment="1">
      <alignment horizontal="left" indent="1"/>
    </xf>
    <xf numFmtId="42" fontId="1" fillId="0" borderId="16" xfId="0" applyNumberFormat="1" applyFont="1" applyBorder="1"/>
    <xf numFmtId="42" fontId="1" fillId="0" borderId="17" xfId="0" applyNumberFormat="1" applyFont="1" applyBorder="1"/>
    <xf numFmtId="42" fontId="0" fillId="0" borderId="18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42" fontId="1" fillId="0" borderId="20" xfId="0" applyNumberFormat="1" applyFont="1" applyBorder="1"/>
    <xf numFmtId="42" fontId="1" fillId="0" borderId="21" xfId="0" applyNumberFormat="1" applyFont="1" applyBorder="1"/>
    <xf numFmtId="42" fontId="0" fillId="0" borderId="23" xfId="0" applyNumberFormat="1" applyBorder="1"/>
    <xf numFmtId="41" fontId="0" fillId="0" borderId="0" xfId="0" applyNumberFormat="1" applyAlignment="1">
      <alignment horizontal="center"/>
    </xf>
    <xf numFmtId="41" fontId="0" fillId="0" borderId="0" xfId="0" applyNumberFormat="1"/>
    <xf numFmtId="0" fontId="1" fillId="0" borderId="26" xfId="0" applyFont="1" applyBorder="1"/>
    <xf numFmtId="16" fontId="1" fillId="0" borderId="27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6" xfId="0" applyFont="1" applyBorder="1" applyAlignment="1">
      <alignment horizontal="right"/>
    </xf>
    <xf numFmtId="42" fontId="1" fillId="0" borderId="27" xfId="0" applyNumberFormat="1" applyFont="1" applyBorder="1" applyAlignment="1">
      <alignment horizontal="center"/>
    </xf>
    <xf numFmtId="42" fontId="1" fillId="0" borderId="28" xfId="0" applyNumberFormat="1" applyFont="1" applyBorder="1" applyAlignment="1">
      <alignment horizontal="center"/>
    </xf>
    <xf numFmtId="42" fontId="1" fillId="0" borderId="9" xfId="0" applyNumberFormat="1" applyFont="1" applyBorder="1" applyAlignment="1">
      <alignment horizontal="center"/>
    </xf>
    <xf numFmtId="42" fontId="1" fillId="0" borderId="29" xfId="0" applyNumberFormat="1" applyFont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1" fillId="0" borderId="16" xfId="0" applyNumberFormat="1" applyFont="1" applyBorder="1" applyAlignment="1">
      <alignment horizontal="center"/>
    </xf>
    <xf numFmtId="42" fontId="1" fillId="0" borderId="17" xfId="0" applyNumberFormat="1" applyFon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 indent="1"/>
    </xf>
    <xf numFmtId="42" fontId="0" fillId="0" borderId="31" xfId="0" applyNumberFormat="1" applyBorder="1"/>
    <xf numFmtId="14" fontId="0" fillId="0" borderId="30" xfId="0" applyNumberFormat="1" applyBorder="1" applyAlignment="1">
      <alignment horizontal="center"/>
    </xf>
    <xf numFmtId="42" fontId="0" fillId="0" borderId="30" xfId="0" applyNumberFormat="1" applyBorder="1"/>
    <xf numFmtId="0" fontId="1" fillId="0" borderId="1" xfId="0" applyFont="1" applyBorder="1"/>
    <xf numFmtId="0" fontId="1" fillId="0" borderId="6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42" fontId="1" fillId="0" borderId="32" xfId="0" applyNumberFormat="1" applyFont="1" applyBorder="1"/>
    <xf numFmtId="42" fontId="1" fillId="0" borderId="31" xfId="0" applyNumberFormat="1" applyFont="1" applyBorder="1"/>
    <xf numFmtId="42" fontId="0" fillId="0" borderId="25" xfId="0" applyNumberFormat="1" applyBorder="1"/>
    <xf numFmtId="0" fontId="1" fillId="0" borderId="1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1" fillId="0" borderId="37" xfId="0" applyFont="1" applyBorder="1"/>
    <xf numFmtId="0" fontId="0" fillId="0" borderId="37" xfId="0" applyBorder="1" applyAlignment="1">
      <alignment horizontal="left" indent="1"/>
    </xf>
    <xf numFmtId="0" fontId="1" fillId="0" borderId="38" xfId="0" applyFont="1" applyBorder="1"/>
    <xf numFmtId="0" fontId="1" fillId="0" borderId="36" xfId="0" applyFont="1" applyBorder="1"/>
    <xf numFmtId="0" fontId="1" fillId="0" borderId="39" xfId="0" applyFont="1" applyBorder="1" applyAlignment="1">
      <alignment horizontal="left"/>
    </xf>
    <xf numFmtId="42" fontId="1" fillId="0" borderId="10" xfId="0" applyNumberFormat="1" applyFont="1" applyBorder="1" applyAlignment="1">
      <alignment horizontal="center"/>
    </xf>
    <xf numFmtId="42" fontId="1" fillId="0" borderId="13" xfId="0" applyNumberFormat="1" applyFont="1" applyBorder="1" applyAlignment="1">
      <alignment horizontal="center"/>
    </xf>
    <xf numFmtId="42" fontId="0" fillId="0" borderId="13" xfId="0" applyNumberFormat="1" applyBorder="1"/>
    <xf numFmtId="42" fontId="1" fillId="0" borderId="15" xfId="0" applyNumberFormat="1" applyFont="1" applyBorder="1"/>
    <xf numFmtId="42" fontId="0" fillId="0" borderId="22" xfId="0" applyNumberFormat="1" applyBorder="1"/>
    <xf numFmtId="42" fontId="0" fillId="0" borderId="10" xfId="0" applyNumberFormat="1" applyBorder="1"/>
    <xf numFmtId="42" fontId="1" fillId="0" borderId="19" xfId="0" applyNumberFormat="1" applyFont="1" applyBorder="1"/>
    <xf numFmtId="42" fontId="1" fillId="0" borderId="40" xfId="0" applyNumberFormat="1" applyFont="1" applyBorder="1" applyAlignment="1">
      <alignment horizontal="center"/>
    </xf>
    <xf numFmtId="42" fontId="1" fillId="0" borderId="41" xfId="0" applyNumberFormat="1" applyFont="1" applyBorder="1" applyAlignment="1">
      <alignment horizontal="center"/>
    </xf>
    <xf numFmtId="42" fontId="0" fillId="0" borderId="41" xfId="0" applyNumberFormat="1" applyBorder="1"/>
    <xf numFmtId="42" fontId="1" fillId="0" borderId="42" xfId="0" applyNumberFormat="1" applyFont="1" applyBorder="1"/>
    <xf numFmtId="42" fontId="0" fillId="0" borderId="40" xfId="0" applyNumberFormat="1" applyBorder="1"/>
    <xf numFmtId="42" fontId="1" fillId="0" borderId="4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8617-191D-4CB3-AF9C-B5C6E9C39252}">
  <dimension ref="A1:M27"/>
  <sheetViews>
    <sheetView zoomScaleNormal="100" workbookViewId="0">
      <selection activeCell="A17" sqref="A17:D25"/>
    </sheetView>
  </sheetViews>
  <sheetFormatPr defaultRowHeight="15" x14ac:dyDescent="0.25"/>
  <cols>
    <col min="1" max="1" width="19.140625" bestFit="1" customWidth="1"/>
    <col min="2" max="2" width="9.42578125" style="1" bestFit="1" customWidth="1"/>
    <col min="3" max="3" width="9.28515625" style="1" bestFit="1" customWidth="1"/>
    <col min="4" max="4" width="9.28515625" style="1" customWidth="1"/>
    <col min="5" max="6" width="9.42578125" style="1" bestFit="1" customWidth="1"/>
    <col min="7" max="7" width="10.140625" style="1" bestFit="1" customWidth="1"/>
    <col min="8" max="8" width="10.5703125" style="1" bestFit="1" customWidth="1"/>
    <col min="13" max="13" width="10" bestFit="1" customWidth="1"/>
  </cols>
  <sheetData>
    <row r="1" spans="1:13" x14ac:dyDescent="0.25">
      <c r="A1" s="4"/>
      <c r="B1" s="5"/>
      <c r="C1" s="5"/>
      <c r="D1" s="6" t="s">
        <v>69</v>
      </c>
      <c r="E1" s="5"/>
      <c r="F1" s="5"/>
      <c r="G1" s="5"/>
      <c r="H1" s="7"/>
    </row>
    <row r="2" spans="1:13" x14ac:dyDescent="0.25">
      <c r="A2" s="8"/>
      <c r="B2" s="9"/>
      <c r="C2" s="9"/>
      <c r="D2" s="10" t="s">
        <v>20</v>
      </c>
      <c r="E2" s="9"/>
      <c r="F2" s="9"/>
      <c r="G2" s="9"/>
      <c r="H2" s="11"/>
    </row>
    <row r="3" spans="1:13" x14ac:dyDescent="0.25">
      <c r="A3" s="8"/>
      <c r="B3" s="9"/>
      <c r="C3" s="9"/>
      <c r="D3" s="10" t="s">
        <v>21</v>
      </c>
      <c r="E3" s="9"/>
      <c r="F3" s="9"/>
      <c r="G3" s="9"/>
      <c r="H3" s="11"/>
    </row>
    <row r="4" spans="1:13" x14ac:dyDescent="0.25">
      <c r="A4" s="12"/>
      <c r="B4" s="9"/>
      <c r="C4" s="9"/>
      <c r="D4" s="13" t="s">
        <v>22</v>
      </c>
      <c r="E4" s="9"/>
      <c r="F4" s="9"/>
      <c r="G4" s="9"/>
      <c r="H4" s="11"/>
    </row>
    <row r="5" spans="1:13" ht="15.75" thickBot="1" x14ac:dyDescent="0.3">
      <c r="A5" s="12"/>
      <c r="B5" s="9"/>
      <c r="C5" s="14"/>
      <c r="D5" s="14"/>
      <c r="E5" s="9"/>
      <c r="F5" s="9"/>
      <c r="G5" s="9"/>
      <c r="H5" s="11"/>
    </row>
    <row r="6" spans="1:13" x14ac:dyDescent="0.25">
      <c r="A6" s="69"/>
      <c r="B6" s="76" t="s">
        <v>13</v>
      </c>
      <c r="C6" s="21" t="s">
        <v>12</v>
      </c>
      <c r="D6" s="22" t="s">
        <v>64</v>
      </c>
      <c r="E6" s="76" t="s">
        <v>13</v>
      </c>
      <c r="F6" s="21" t="s">
        <v>12</v>
      </c>
      <c r="G6" s="22" t="s">
        <v>64</v>
      </c>
      <c r="H6" s="83" t="s">
        <v>12</v>
      </c>
      <c r="M6" s="1"/>
    </row>
    <row r="7" spans="1:13" x14ac:dyDescent="0.25">
      <c r="A7" s="70"/>
      <c r="B7" s="77" t="s">
        <v>16</v>
      </c>
      <c r="C7" s="19" t="s">
        <v>16</v>
      </c>
      <c r="D7" s="23" t="s">
        <v>16</v>
      </c>
      <c r="E7" s="77" t="s">
        <v>14</v>
      </c>
      <c r="F7" s="19" t="s">
        <v>14</v>
      </c>
      <c r="G7" s="23" t="s">
        <v>14</v>
      </c>
      <c r="H7" s="84" t="s">
        <v>15</v>
      </c>
      <c r="M7" s="1"/>
    </row>
    <row r="8" spans="1:13" x14ac:dyDescent="0.25">
      <c r="A8" s="71" t="s">
        <v>0</v>
      </c>
      <c r="B8" s="78"/>
      <c r="C8" s="20"/>
      <c r="D8" s="25"/>
      <c r="E8" s="78"/>
      <c r="F8" s="20"/>
      <c r="G8" s="25"/>
      <c r="H8" s="85"/>
      <c r="M8" s="1"/>
    </row>
    <row r="9" spans="1:13" x14ac:dyDescent="0.25">
      <c r="A9" s="72" t="s">
        <v>1</v>
      </c>
      <c r="B9" s="78">
        <v>5600</v>
      </c>
      <c r="C9" s="20">
        <f t="shared" ref="C9:C14" si="0">H9/12</f>
        <v>5583.333333333333</v>
      </c>
      <c r="D9" s="25">
        <f>B9-C9</f>
        <v>16.66666666666697</v>
      </c>
      <c r="E9" s="78">
        <v>49750</v>
      </c>
      <c r="F9" s="20">
        <f>C9*9</f>
        <v>50250</v>
      </c>
      <c r="G9" s="25">
        <f>E9-F9</f>
        <v>-500</v>
      </c>
      <c r="H9" s="85">
        <v>67000</v>
      </c>
      <c r="M9" s="1"/>
    </row>
    <row r="10" spans="1:13" x14ac:dyDescent="0.25">
      <c r="A10" s="72" t="s">
        <v>19</v>
      </c>
      <c r="B10" s="78">
        <v>3500</v>
      </c>
      <c r="C10" s="20">
        <f t="shared" si="0"/>
        <v>3333.3333333333335</v>
      </c>
      <c r="D10" s="25">
        <f t="shared" ref="D10:D14" si="1">B10-C10</f>
        <v>166.66666666666652</v>
      </c>
      <c r="E10" s="78">
        <v>29875</v>
      </c>
      <c r="F10" s="20">
        <f t="shared" ref="F10:F14" si="2">C10*9</f>
        <v>30000</v>
      </c>
      <c r="G10" s="25">
        <f t="shared" ref="G10:G14" si="3">E10-F10</f>
        <v>-125</v>
      </c>
      <c r="H10" s="85">
        <v>40000</v>
      </c>
      <c r="M10" s="1"/>
    </row>
    <row r="11" spans="1:13" x14ac:dyDescent="0.25">
      <c r="A11" s="72" t="s">
        <v>2</v>
      </c>
      <c r="B11" s="78">
        <v>25</v>
      </c>
      <c r="C11" s="20">
        <f t="shared" si="0"/>
        <v>375</v>
      </c>
      <c r="D11" s="25">
        <f t="shared" si="1"/>
        <v>-350</v>
      </c>
      <c r="E11" s="78">
        <v>950</v>
      </c>
      <c r="F11" s="20">
        <f t="shared" si="2"/>
        <v>3375</v>
      </c>
      <c r="G11" s="25">
        <f t="shared" si="3"/>
        <v>-2425</v>
      </c>
      <c r="H11" s="85">
        <v>4500</v>
      </c>
    </row>
    <row r="12" spans="1:13" x14ac:dyDescent="0.25">
      <c r="A12" s="72" t="s">
        <v>66</v>
      </c>
      <c r="B12" s="78">
        <v>500</v>
      </c>
      <c r="C12" s="20">
        <f t="shared" si="0"/>
        <v>500</v>
      </c>
      <c r="D12" s="25">
        <f t="shared" si="1"/>
        <v>0</v>
      </c>
      <c r="E12" s="78">
        <v>4500</v>
      </c>
      <c r="F12" s="20">
        <f>C12*9</f>
        <v>4500</v>
      </c>
      <c r="G12" s="25">
        <f>E12-F12</f>
        <v>0</v>
      </c>
      <c r="H12" s="85">
        <v>6000</v>
      </c>
    </row>
    <row r="13" spans="1:13" x14ac:dyDescent="0.25">
      <c r="A13" s="72" t="s">
        <v>68</v>
      </c>
      <c r="B13" s="78">
        <v>0</v>
      </c>
      <c r="C13" s="20">
        <f t="shared" si="0"/>
        <v>208.33333333333334</v>
      </c>
      <c r="D13" s="25">
        <f t="shared" si="1"/>
        <v>-208.33333333333334</v>
      </c>
      <c r="E13" s="78">
        <v>0</v>
      </c>
      <c r="F13" s="20">
        <f>C13*9</f>
        <v>1875</v>
      </c>
      <c r="G13" s="25">
        <f>E13-F13</f>
        <v>-1875</v>
      </c>
      <c r="H13" s="85">
        <v>2500</v>
      </c>
    </row>
    <row r="14" spans="1:13" x14ac:dyDescent="0.25">
      <c r="A14" s="72" t="s">
        <v>57</v>
      </c>
      <c r="B14" s="78">
        <v>0</v>
      </c>
      <c r="C14" s="20">
        <f t="shared" si="0"/>
        <v>416.66666666666669</v>
      </c>
      <c r="D14" s="25">
        <f t="shared" si="1"/>
        <v>-416.66666666666669</v>
      </c>
      <c r="E14" s="78">
        <v>5001</v>
      </c>
      <c r="F14" s="20">
        <f t="shared" si="2"/>
        <v>3750</v>
      </c>
      <c r="G14" s="25">
        <f t="shared" si="3"/>
        <v>1251</v>
      </c>
      <c r="H14" s="85">
        <v>5000</v>
      </c>
    </row>
    <row r="15" spans="1:13" ht="15.75" thickBot="1" x14ac:dyDescent="0.3">
      <c r="A15" s="73" t="s">
        <v>3</v>
      </c>
      <c r="B15" s="79">
        <f t="shared" ref="B15:G15" si="4">SUM(B9:B14)</f>
        <v>9625</v>
      </c>
      <c r="C15" s="27">
        <f t="shared" si="4"/>
        <v>10416.666666666666</v>
      </c>
      <c r="D15" s="28">
        <f t="shared" si="4"/>
        <v>-791.66666666666652</v>
      </c>
      <c r="E15" s="79">
        <f t="shared" si="4"/>
        <v>90076</v>
      </c>
      <c r="F15" s="27">
        <f t="shared" si="4"/>
        <v>93750</v>
      </c>
      <c r="G15" s="28">
        <f t="shared" si="4"/>
        <v>-3674</v>
      </c>
      <c r="H15" s="86">
        <f>SUM(H9:H14)</f>
        <v>125000</v>
      </c>
    </row>
    <row r="16" spans="1:13" ht="15.75" thickBot="1" x14ac:dyDescent="0.3">
      <c r="A16" s="8"/>
      <c r="B16" s="80"/>
      <c r="C16" s="29"/>
      <c r="D16" s="34"/>
      <c r="E16" s="80"/>
      <c r="F16" s="29"/>
      <c r="G16" s="34"/>
      <c r="H16" s="11"/>
    </row>
    <row r="17" spans="1:8" x14ac:dyDescent="0.25">
      <c r="A17" s="74" t="s">
        <v>4</v>
      </c>
      <c r="B17" s="81"/>
      <c r="C17" s="30"/>
      <c r="D17" s="31"/>
      <c r="E17" s="81"/>
      <c r="F17" s="30"/>
      <c r="G17" s="31"/>
      <c r="H17" s="87"/>
    </row>
    <row r="18" spans="1:8" x14ac:dyDescent="0.25">
      <c r="A18" s="72" t="s">
        <v>5</v>
      </c>
      <c r="B18" s="78">
        <v>6167</v>
      </c>
      <c r="C18" s="20">
        <f t="shared" ref="C18:C24" si="5">H18/12</f>
        <v>6166.666666666667</v>
      </c>
      <c r="D18" s="25">
        <f>C18-B18</f>
        <v>-0.33333333333303017</v>
      </c>
      <c r="E18" s="78">
        <v>55500</v>
      </c>
      <c r="F18" s="20">
        <f>C18*9</f>
        <v>55500</v>
      </c>
      <c r="G18" s="25">
        <f>F18-E18</f>
        <v>0</v>
      </c>
      <c r="H18" s="85">
        <v>74000</v>
      </c>
    </row>
    <row r="19" spans="1:8" x14ac:dyDescent="0.25">
      <c r="A19" s="72" t="s">
        <v>6</v>
      </c>
      <c r="B19" s="78">
        <v>1700</v>
      </c>
      <c r="C19" s="20">
        <f t="shared" si="5"/>
        <v>2000</v>
      </c>
      <c r="D19" s="25">
        <f t="shared" ref="D19:D24" si="6">C19-B19</f>
        <v>300</v>
      </c>
      <c r="E19" s="78">
        <v>19500</v>
      </c>
      <c r="F19" s="20">
        <f t="shared" ref="F19:F24" si="7">C19*9</f>
        <v>18000</v>
      </c>
      <c r="G19" s="25">
        <f t="shared" ref="G19:G24" si="8">F19-E19</f>
        <v>-1500</v>
      </c>
      <c r="H19" s="85">
        <v>24000</v>
      </c>
    </row>
    <row r="20" spans="1:8" x14ac:dyDescent="0.25">
      <c r="A20" s="72" t="s">
        <v>7</v>
      </c>
      <c r="B20" s="78">
        <v>0</v>
      </c>
      <c r="C20" s="20">
        <f t="shared" si="5"/>
        <v>416.66666666666669</v>
      </c>
      <c r="D20" s="25">
        <f t="shared" si="6"/>
        <v>416.66666666666669</v>
      </c>
      <c r="E20" s="78">
        <v>1500</v>
      </c>
      <c r="F20" s="20">
        <f t="shared" si="7"/>
        <v>3750</v>
      </c>
      <c r="G20" s="25">
        <f t="shared" si="8"/>
        <v>2250</v>
      </c>
      <c r="H20" s="85">
        <v>5000</v>
      </c>
    </row>
    <row r="21" spans="1:8" x14ac:dyDescent="0.25">
      <c r="A21" s="72" t="s">
        <v>8</v>
      </c>
      <c r="B21" s="78">
        <v>2405</v>
      </c>
      <c r="C21" s="20">
        <f t="shared" si="5"/>
        <v>333.33333333333331</v>
      </c>
      <c r="D21" s="25">
        <f t="shared" si="6"/>
        <v>-2071.6666666666665</v>
      </c>
      <c r="E21" s="78">
        <v>3550</v>
      </c>
      <c r="F21" s="20">
        <f t="shared" si="7"/>
        <v>3000</v>
      </c>
      <c r="G21" s="25">
        <f t="shared" si="8"/>
        <v>-550</v>
      </c>
      <c r="H21" s="85">
        <v>4000</v>
      </c>
    </row>
    <row r="22" spans="1:8" x14ac:dyDescent="0.25">
      <c r="A22" s="72" t="s">
        <v>9</v>
      </c>
      <c r="B22" s="78">
        <v>159</v>
      </c>
      <c r="C22" s="20">
        <f t="shared" si="5"/>
        <v>250</v>
      </c>
      <c r="D22" s="25">
        <f t="shared" si="6"/>
        <v>91</v>
      </c>
      <c r="E22" s="78">
        <v>1175</v>
      </c>
      <c r="F22" s="20">
        <f t="shared" si="7"/>
        <v>2250</v>
      </c>
      <c r="G22" s="25">
        <f t="shared" si="8"/>
        <v>1075</v>
      </c>
      <c r="H22" s="85">
        <v>3000</v>
      </c>
    </row>
    <row r="23" spans="1:8" x14ac:dyDescent="0.25">
      <c r="A23" s="72" t="s">
        <v>10</v>
      </c>
      <c r="B23" s="78">
        <v>0</v>
      </c>
      <c r="C23" s="20">
        <f t="shared" si="5"/>
        <v>1000</v>
      </c>
      <c r="D23" s="25">
        <f t="shared" si="6"/>
        <v>1000</v>
      </c>
      <c r="E23" s="78">
        <v>0</v>
      </c>
      <c r="F23" s="20">
        <f t="shared" si="7"/>
        <v>9000</v>
      </c>
      <c r="G23" s="25">
        <f t="shared" si="8"/>
        <v>9000</v>
      </c>
      <c r="H23" s="85">
        <v>12000</v>
      </c>
    </row>
    <row r="24" spans="1:8" x14ac:dyDescent="0.25">
      <c r="A24" s="72" t="s">
        <v>11</v>
      </c>
      <c r="B24" s="78">
        <v>0</v>
      </c>
      <c r="C24" s="20">
        <f t="shared" si="5"/>
        <v>250</v>
      </c>
      <c r="D24" s="25">
        <f t="shared" si="6"/>
        <v>250</v>
      </c>
      <c r="E24" s="78">
        <v>0</v>
      </c>
      <c r="F24" s="20">
        <f t="shared" si="7"/>
        <v>2250</v>
      </c>
      <c r="G24" s="25">
        <f t="shared" si="8"/>
        <v>2250</v>
      </c>
      <c r="H24" s="85">
        <v>3000</v>
      </c>
    </row>
    <row r="25" spans="1:8" ht="15.75" thickBot="1" x14ac:dyDescent="0.3">
      <c r="A25" s="73" t="s">
        <v>17</v>
      </c>
      <c r="B25" s="79">
        <f t="shared" ref="B25:C25" si="9">SUM(B18:B24)</f>
        <v>10431</v>
      </c>
      <c r="C25" s="27">
        <f t="shared" si="9"/>
        <v>10416.666666666668</v>
      </c>
      <c r="D25" s="28">
        <f t="shared" ref="D25" si="10">SUM(D18:D24)</f>
        <v>-14.333333333332803</v>
      </c>
      <c r="E25" s="79">
        <f t="shared" ref="E25" si="11">SUM(E18:E24)</f>
        <v>81225</v>
      </c>
      <c r="F25" s="27">
        <f t="shared" ref="F25" si="12">SUM(F18:F24)</f>
        <v>93750</v>
      </c>
      <c r="G25" s="28">
        <f t="shared" ref="G25" si="13">SUM(G18:G24)</f>
        <v>12525</v>
      </c>
      <c r="H25" s="86">
        <f>SUM(H18:H24)</f>
        <v>125000</v>
      </c>
    </row>
    <row r="26" spans="1:8" ht="15.75" thickBot="1" x14ac:dyDescent="0.3">
      <c r="A26" s="8"/>
      <c r="B26" s="80"/>
      <c r="C26" s="29"/>
      <c r="D26" s="34"/>
      <c r="E26" s="80"/>
      <c r="F26" s="29"/>
      <c r="G26" s="34"/>
      <c r="H26" s="11"/>
    </row>
    <row r="27" spans="1:8" ht="15.75" thickBot="1" x14ac:dyDescent="0.3">
      <c r="A27" s="75" t="s">
        <v>18</v>
      </c>
      <c r="B27" s="82">
        <f t="shared" ref="B27:F27" si="14">B15-B25</f>
        <v>-806</v>
      </c>
      <c r="C27" s="32">
        <f t="shared" si="14"/>
        <v>0</v>
      </c>
      <c r="D27" s="33">
        <f>D15+D25</f>
        <v>-805.99999999999932</v>
      </c>
      <c r="E27" s="82">
        <f t="shared" si="14"/>
        <v>8851</v>
      </c>
      <c r="F27" s="32">
        <f t="shared" si="14"/>
        <v>0</v>
      </c>
      <c r="G27" s="33">
        <f>G15+G25</f>
        <v>8851</v>
      </c>
      <c r="H27" s="88">
        <f>H15-H25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6F19-116C-47A2-AD88-E6D7E9EB7E42}">
  <dimension ref="A1:D26"/>
  <sheetViews>
    <sheetView tabSelected="1" zoomScaleNormal="100" workbookViewId="0">
      <selection activeCell="A20" sqref="A20:B25"/>
    </sheetView>
  </sheetViews>
  <sheetFormatPr defaultRowHeight="15" x14ac:dyDescent="0.25"/>
  <cols>
    <col min="1" max="1" width="33.140625" customWidth="1"/>
    <col min="2" max="2" width="10.28515625" style="1" bestFit="1" customWidth="1"/>
    <col min="3" max="3" width="2.42578125" style="1" customWidth="1"/>
    <col min="4" max="4" width="11.28515625" style="1" bestFit="1" customWidth="1"/>
  </cols>
  <sheetData>
    <row r="1" spans="1:4" x14ac:dyDescent="0.25">
      <c r="A1" s="60" t="s">
        <v>69</v>
      </c>
      <c r="B1" s="5"/>
      <c r="C1" s="5"/>
      <c r="D1" s="7"/>
    </row>
    <row r="2" spans="1:4" x14ac:dyDescent="0.25">
      <c r="A2" s="62" t="s">
        <v>65</v>
      </c>
      <c r="B2" s="9"/>
      <c r="C2" s="9"/>
      <c r="D2" s="11"/>
    </row>
    <row r="3" spans="1:4" ht="15.75" thickBot="1" x14ac:dyDescent="0.3">
      <c r="A3" s="61">
        <v>44834</v>
      </c>
      <c r="B3" s="9"/>
      <c r="C3" s="9"/>
      <c r="D3" s="11"/>
    </row>
    <row r="4" spans="1:4" ht="15.75" thickBot="1" x14ac:dyDescent="0.3">
      <c r="A4" s="4"/>
      <c r="B4" s="52">
        <v>44834</v>
      </c>
      <c r="C4" s="5"/>
      <c r="D4" s="52">
        <v>44561</v>
      </c>
    </row>
    <row r="5" spans="1:4" x14ac:dyDescent="0.25">
      <c r="A5" s="54" t="s">
        <v>23</v>
      </c>
      <c r="B5" s="53"/>
      <c r="C5" s="5"/>
      <c r="D5" s="53"/>
    </row>
    <row r="6" spans="1:4" x14ac:dyDescent="0.25">
      <c r="A6" s="49" t="s">
        <v>24</v>
      </c>
      <c r="B6" s="51"/>
      <c r="C6" s="9"/>
      <c r="D6" s="51"/>
    </row>
    <row r="7" spans="1:4" x14ac:dyDescent="0.25">
      <c r="A7" s="16" t="s">
        <v>25</v>
      </c>
      <c r="B7" s="51">
        <v>15478</v>
      </c>
      <c r="C7" s="9"/>
      <c r="D7" s="51">
        <v>12356</v>
      </c>
    </row>
    <row r="8" spans="1:4" x14ac:dyDescent="0.25">
      <c r="A8" s="16" t="s">
        <v>26</v>
      </c>
      <c r="B8" s="51">
        <v>35450</v>
      </c>
      <c r="C8" s="9"/>
      <c r="D8" s="51">
        <v>35400</v>
      </c>
    </row>
    <row r="9" spans="1:4" x14ac:dyDescent="0.25">
      <c r="A9" s="49" t="s">
        <v>27</v>
      </c>
      <c r="B9" s="51"/>
      <c r="C9" s="9"/>
      <c r="D9" s="51"/>
    </row>
    <row r="10" spans="1:4" x14ac:dyDescent="0.25">
      <c r="A10" s="16" t="s">
        <v>67</v>
      </c>
      <c r="B10" s="51">
        <v>42000</v>
      </c>
      <c r="C10" s="9"/>
      <c r="D10" s="51">
        <v>51056</v>
      </c>
    </row>
    <row r="11" spans="1:4" x14ac:dyDescent="0.25">
      <c r="A11" s="50" t="s">
        <v>28</v>
      </c>
      <c r="B11" s="59">
        <f>'Designated Funds'!G22</f>
        <v>86489</v>
      </c>
      <c r="C11" s="9"/>
      <c r="D11" s="59">
        <f>'Designated Funds'!C22</f>
        <v>101650</v>
      </c>
    </row>
    <row r="12" spans="1:4" ht="15.75" thickBot="1" x14ac:dyDescent="0.3">
      <c r="A12" s="55" t="s">
        <v>29</v>
      </c>
      <c r="B12" s="57">
        <f>SUM(B7:B11)</f>
        <v>179417</v>
      </c>
      <c r="C12" s="18"/>
      <c r="D12" s="57">
        <f>SUM(D7:D11)</f>
        <v>200462</v>
      </c>
    </row>
    <row r="13" spans="1:4" ht="15.75" thickBot="1" x14ac:dyDescent="0.3">
      <c r="A13" s="8"/>
      <c r="B13" s="51"/>
      <c r="C13" s="9"/>
      <c r="D13" s="51"/>
    </row>
    <row r="14" spans="1:4" x14ac:dyDescent="0.25">
      <c r="A14" s="54" t="s">
        <v>30</v>
      </c>
      <c r="B14" s="53"/>
      <c r="C14" s="5"/>
      <c r="D14" s="53"/>
    </row>
    <row r="15" spans="1:4" x14ac:dyDescent="0.25">
      <c r="A15" s="8" t="s">
        <v>33</v>
      </c>
      <c r="B15" s="51"/>
      <c r="C15" s="9"/>
      <c r="D15" s="51"/>
    </row>
    <row r="16" spans="1:4" x14ac:dyDescent="0.25">
      <c r="A16" s="16" t="s">
        <v>31</v>
      </c>
      <c r="B16" s="51">
        <v>475</v>
      </c>
      <c r="C16" s="9"/>
      <c r="D16" s="51">
        <v>0</v>
      </c>
    </row>
    <row r="17" spans="1:4" x14ac:dyDescent="0.25">
      <c r="A17" s="16" t="s">
        <v>32</v>
      </c>
      <c r="B17" s="59">
        <v>950</v>
      </c>
      <c r="C17" s="9"/>
      <c r="D17" s="59">
        <v>0</v>
      </c>
    </row>
    <row r="18" spans="1:4" x14ac:dyDescent="0.25">
      <c r="A18" s="56" t="s">
        <v>34</v>
      </c>
      <c r="B18" s="58">
        <f>SUM(B16:B17)</f>
        <v>1425</v>
      </c>
      <c r="C18" s="17"/>
      <c r="D18" s="58">
        <f>SUM(D16:D17)</f>
        <v>0</v>
      </c>
    </row>
    <row r="19" spans="1:4" x14ac:dyDescent="0.25">
      <c r="A19" s="8"/>
      <c r="B19" s="51"/>
      <c r="C19" s="9"/>
      <c r="D19" s="51"/>
    </row>
    <row r="20" spans="1:4" x14ac:dyDescent="0.25">
      <c r="A20" s="15" t="s">
        <v>35</v>
      </c>
      <c r="B20" s="51"/>
      <c r="C20" s="9"/>
      <c r="D20" s="51"/>
    </row>
    <row r="21" spans="1:4" x14ac:dyDescent="0.25">
      <c r="A21" s="16" t="s">
        <v>37</v>
      </c>
      <c r="B21" s="51">
        <f>B12-B18-B22-B23-B24</f>
        <v>64191</v>
      </c>
      <c r="C21" s="9"/>
      <c r="D21" s="51">
        <f>D12-D18-D22-D23-D24</f>
        <v>88912</v>
      </c>
    </row>
    <row r="22" spans="1:4" x14ac:dyDescent="0.25">
      <c r="A22" s="16" t="s">
        <v>21</v>
      </c>
      <c r="B22" s="51">
        <f>'P&amp;L'!E27</f>
        <v>8851</v>
      </c>
      <c r="C22" s="9"/>
      <c r="D22" s="51">
        <v>0</v>
      </c>
    </row>
    <row r="23" spans="1:4" x14ac:dyDescent="0.25">
      <c r="A23" s="16" t="s">
        <v>36</v>
      </c>
      <c r="B23" s="51">
        <f>'Designated Funds'!F14</f>
        <v>29950</v>
      </c>
      <c r="C23" s="9"/>
      <c r="D23" s="51">
        <f>'Designated Funds'!C14</f>
        <v>36550</v>
      </c>
    </row>
    <row r="24" spans="1:4" x14ac:dyDescent="0.25">
      <c r="A24" s="16" t="s">
        <v>61</v>
      </c>
      <c r="B24" s="59">
        <f>'Designated Funds'!H22</f>
        <v>75000</v>
      </c>
      <c r="C24" s="9"/>
      <c r="D24" s="59">
        <f>'Designated Funds'!H22</f>
        <v>75000</v>
      </c>
    </row>
    <row r="25" spans="1:4" ht="15.75" thickBot="1" x14ac:dyDescent="0.3">
      <c r="A25" s="40" t="s">
        <v>38</v>
      </c>
      <c r="B25" s="57">
        <f>SUM(B21:B24)</f>
        <v>177992</v>
      </c>
      <c r="C25" s="18"/>
      <c r="D25" s="57">
        <f>SUM(D21:D24)</f>
        <v>200462</v>
      </c>
    </row>
    <row r="26" spans="1:4" ht="15.75" thickBot="1" x14ac:dyDescent="0.3">
      <c r="A26" s="40" t="s">
        <v>39</v>
      </c>
      <c r="B26" s="57">
        <f>B18+B25</f>
        <v>179417</v>
      </c>
      <c r="C26" s="18"/>
      <c r="D26" s="57">
        <f>D18+D25</f>
        <v>200462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8655-09D7-463F-8583-C36CE2BC45AD}">
  <dimension ref="A1:H22"/>
  <sheetViews>
    <sheetView zoomScaleNormal="100" workbookViewId="0">
      <selection activeCell="A17" sqref="A17:H22"/>
    </sheetView>
  </sheetViews>
  <sheetFormatPr defaultRowHeight="15" x14ac:dyDescent="0.25"/>
  <cols>
    <col min="1" max="1" width="26.28515625" bestFit="1" customWidth="1"/>
    <col min="2" max="2" width="13.7109375" style="64" customWidth="1"/>
    <col min="3" max="6" width="13.7109375" style="35" customWidth="1"/>
    <col min="7" max="8" width="13.7109375" style="36" customWidth="1"/>
  </cols>
  <sheetData>
    <row r="1" spans="1:8" x14ac:dyDescent="0.25">
      <c r="C1" s="3" t="s">
        <v>69</v>
      </c>
      <c r="D1" s="2"/>
      <c r="E1" s="2"/>
      <c r="F1" s="2"/>
      <c r="G1" s="1"/>
      <c r="H1" s="1"/>
    </row>
    <row r="2" spans="1:8" x14ac:dyDescent="0.25">
      <c r="C2" s="3" t="s">
        <v>60</v>
      </c>
      <c r="D2" s="2"/>
      <c r="E2" s="2"/>
      <c r="F2" s="2"/>
      <c r="G2" s="1"/>
      <c r="H2" s="1"/>
    </row>
    <row r="3" spans="1:8" x14ac:dyDescent="0.25">
      <c r="C3" s="13" t="s">
        <v>22</v>
      </c>
      <c r="D3" s="2"/>
      <c r="E3" s="2"/>
      <c r="F3" s="2"/>
      <c r="G3" s="1"/>
      <c r="H3" s="1"/>
    </row>
    <row r="4" spans="1:8" ht="15.75" thickBot="1" x14ac:dyDescent="0.3">
      <c r="G4" s="1"/>
      <c r="H4" s="1"/>
    </row>
    <row r="5" spans="1:8" x14ac:dyDescent="0.25">
      <c r="A5" s="37"/>
      <c r="B5" s="65" t="s">
        <v>70</v>
      </c>
      <c r="C5" s="38">
        <v>44562</v>
      </c>
      <c r="D5" s="41"/>
      <c r="E5" s="41"/>
      <c r="F5" s="42" t="s">
        <v>42</v>
      </c>
      <c r="G5" s="1"/>
      <c r="H5" s="1"/>
    </row>
    <row r="6" spans="1:8" x14ac:dyDescent="0.25">
      <c r="A6" s="39" t="s">
        <v>43</v>
      </c>
      <c r="B6" s="66" t="s">
        <v>71</v>
      </c>
      <c r="C6" s="43" t="s">
        <v>40</v>
      </c>
      <c r="D6" s="43" t="s">
        <v>41</v>
      </c>
      <c r="E6" s="43" t="s">
        <v>54</v>
      </c>
      <c r="F6" s="44" t="s">
        <v>40</v>
      </c>
      <c r="G6" s="1"/>
      <c r="H6" s="1"/>
    </row>
    <row r="7" spans="1:8" x14ac:dyDescent="0.25">
      <c r="A7" s="26" t="s">
        <v>50</v>
      </c>
      <c r="B7" s="68">
        <v>38353</v>
      </c>
      <c r="C7" s="45">
        <v>9050</v>
      </c>
      <c r="D7" s="45">
        <v>0</v>
      </c>
      <c r="E7" s="45">
        <v>-5000</v>
      </c>
      <c r="F7" s="48">
        <f>SUM(C7:E7)</f>
        <v>4050</v>
      </c>
      <c r="G7" s="1"/>
      <c r="H7" s="1"/>
    </row>
    <row r="8" spans="1:8" x14ac:dyDescent="0.25">
      <c r="A8" s="26" t="s">
        <v>49</v>
      </c>
      <c r="B8" s="68">
        <v>43956</v>
      </c>
      <c r="C8" s="45">
        <v>0</v>
      </c>
      <c r="D8" s="45">
        <v>5000</v>
      </c>
      <c r="E8" s="45">
        <v>-4500</v>
      </c>
      <c r="F8" s="48">
        <f t="shared" ref="F8:F13" si="0">SUM(C8:E8)</f>
        <v>500</v>
      </c>
      <c r="G8" s="1"/>
      <c r="H8" s="1"/>
    </row>
    <row r="9" spans="1:8" x14ac:dyDescent="0.25">
      <c r="A9" s="24" t="s">
        <v>44</v>
      </c>
      <c r="B9" s="67"/>
      <c r="C9" s="45"/>
      <c r="D9" s="45"/>
      <c r="E9" s="45"/>
      <c r="F9" s="48"/>
      <c r="G9" s="1"/>
      <c r="H9" s="1"/>
    </row>
    <row r="10" spans="1:8" x14ac:dyDescent="0.25">
      <c r="A10" s="26" t="s">
        <v>45</v>
      </c>
      <c r="B10" s="68">
        <v>43814</v>
      </c>
      <c r="C10" s="45">
        <v>8750</v>
      </c>
      <c r="D10" s="45">
        <v>0</v>
      </c>
      <c r="E10" s="45">
        <v>-275</v>
      </c>
      <c r="F10" s="48">
        <f t="shared" si="0"/>
        <v>8475</v>
      </c>
      <c r="G10" s="1"/>
      <c r="H10" s="1"/>
    </row>
    <row r="11" spans="1:8" x14ac:dyDescent="0.25">
      <c r="A11" s="26" t="s">
        <v>46</v>
      </c>
      <c r="B11" s="68">
        <v>42193</v>
      </c>
      <c r="C11" s="45">
        <v>750</v>
      </c>
      <c r="D11" s="45">
        <v>250</v>
      </c>
      <c r="E11" s="45">
        <v>-575</v>
      </c>
      <c r="F11" s="48">
        <f t="shared" si="0"/>
        <v>425</v>
      </c>
      <c r="G11" s="1"/>
      <c r="H11" s="1"/>
    </row>
    <row r="12" spans="1:8" x14ac:dyDescent="0.25">
      <c r="A12" s="26" t="s">
        <v>47</v>
      </c>
      <c r="B12" s="68">
        <v>36263</v>
      </c>
      <c r="C12" s="45">
        <v>12000</v>
      </c>
      <c r="D12" s="45">
        <v>0</v>
      </c>
      <c r="E12" s="45">
        <v>0</v>
      </c>
      <c r="F12" s="48">
        <f t="shared" si="0"/>
        <v>12000</v>
      </c>
      <c r="G12" s="1"/>
      <c r="H12" s="1"/>
    </row>
    <row r="13" spans="1:8" x14ac:dyDescent="0.25">
      <c r="A13" s="26" t="s">
        <v>48</v>
      </c>
      <c r="B13" s="68">
        <v>30756</v>
      </c>
      <c r="C13" s="45">
        <v>6000</v>
      </c>
      <c r="D13" s="45">
        <v>0</v>
      </c>
      <c r="E13" s="45">
        <v>-1500</v>
      </c>
      <c r="F13" s="48">
        <f t="shared" si="0"/>
        <v>4500</v>
      </c>
      <c r="G13" s="1"/>
      <c r="H13" s="1"/>
    </row>
    <row r="14" spans="1:8" ht="15.75" thickBot="1" x14ac:dyDescent="0.3">
      <c r="A14" s="40"/>
      <c r="B14" s="63" t="s">
        <v>59</v>
      </c>
      <c r="C14" s="46">
        <f>SUM(C7:C13)</f>
        <v>36550</v>
      </c>
      <c r="D14" s="46">
        <f t="shared" ref="D14:E14" si="1">SUM(D7:D13)</f>
        <v>5250</v>
      </c>
      <c r="E14" s="46">
        <f t="shared" si="1"/>
        <v>-11850</v>
      </c>
      <c r="F14" s="47">
        <f>SUM(F7:F13)</f>
        <v>29950</v>
      </c>
      <c r="G14" s="1"/>
      <c r="H14" s="1"/>
    </row>
    <row r="15" spans="1:8" x14ac:dyDescent="0.25">
      <c r="C15" s="2"/>
      <c r="D15" s="2"/>
      <c r="E15" s="2"/>
      <c r="F15" s="2"/>
      <c r="G15" s="1"/>
      <c r="H15" s="1"/>
    </row>
    <row r="16" spans="1:8" ht="15.75" thickBot="1" x14ac:dyDescent="0.3">
      <c r="C16" s="2"/>
      <c r="D16" s="2"/>
      <c r="E16" s="2"/>
      <c r="F16" s="2"/>
      <c r="G16" s="1"/>
      <c r="H16" s="1"/>
    </row>
    <row r="17" spans="1:8" x14ac:dyDescent="0.25">
      <c r="A17" s="37"/>
      <c r="B17" s="65" t="s">
        <v>70</v>
      </c>
      <c r="C17" s="38">
        <v>44562</v>
      </c>
      <c r="D17" s="41"/>
      <c r="E17" s="41"/>
      <c r="F17" s="41" t="s">
        <v>62</v>
      </c>
      <c r="G17" s="41" t="s">
        <v>42</v>
      </c>
      <c r="H17" s="42" t="s">
        <v>55</v>
      </c>
    </row>
    <row r="18" spans="1:8" x14ac:dyDescent="0.25">
      <c r="A18" s="39" t="s">
        <v>58</v>
      </c>
      <c r="B18" s="66" t="s">
        <v>71</v>
      </c>
      <c r="C18" s="43" t="s">
        <v>40</v>
      </c>
      <c r="D18" s="43" t="s">
        <v>41</v>
      </c>
      <c r="E18" s="43" t="s">
        <v>54</v>
      </c>
      <c r="F18" s="43" t="s">
        <v>63</v>
      </c>
      <c r="G18" s="43" t="s">
        <v>40</v>
      </c>
      <c r="H18" s="44" t="s">
        <v>56</v>
      </c>
    </row>
    <row r="19" spans="1:8" x14ac:dyDescent="0.25">
      <c r="A19" s="26" t="s">
        <v>51</v>
      </c>
      <c r="B19" s="68">
        <v>42113</v>
      </c>
      <c r="C19" s="45">
        <v>34500</v>
      </c>
      <c r="D19" s="45">
        <v>0</v>
      </c>
      <c r="E19" s="45">
        <v>-1667</v>
      </c>
      <c r="F19" s="45">
        <v>-3450</v>
      </c>
      <c r="G19" s="20">
        <f>SUM(C19:F19)</f>
        <v>29383</v>
      </c>
      <c r="H19" s="25">
        <v>25000</v>
      </c>
    </row>
    <row r="20" spans="1:8" x14ac:dyDescent="0.25">
      <c r="A20" s="26" t="s">
        <v>52</v>
      </c>
      <c r="B20" s="68">
        <v>42113</v>
      </c>
      <c r="C20" s="45">
        <v>35650</v>
      </c>
      <c r="D20" s="45">
        <v>0</v>
      </c>
      <c r="E20" s="45">
        <v>-1667</v>
      </c>
      <c r="F20" s="45">
        <v>-3560</v>
      </c>
      <c r="G20" s="20">
        <f t="shared" ref="G20:G21" si="2">SUM(C20:F20)</f>
        <v>30423</v>
      </c>
      <c r="H20" s="25">
        <v>25000</v>
      </c>
    </row>
    <row r="21" spans="1:8" x14ac:dyDescent="0.25">
      <c r="A21" s="26" t="s">
        <v>53</v>
      </c>
      <c r="B21" s="68">
        <v>42113</v>
      </c>
      <c r="C21" s="45">
        <v>31500</v>
      </c>
      <c r="D21" s="45">
        <v>0</v>
      </c>
      <c r="E21" s="45">
        <v>-1667</v>
      </c>
      <c r="F21" s="45">
        <v>-3150</v>
      </c>
      <c r="G21" s="20">
        <f t="shared" si="2"/>
        <v>26683</v>
      </c>
      <c r="H21" s="25">
        <v>25000</v>
      </c>
    </row>
    <row r="22" spans="1:8" ht="15.75" thickBot="1" x14ac:dyDescent="0.3">
      <c r="A22" s="40"/>
      <c r="B22" s="63" t="s">
        <v>59</v>
      </c>
      <c r="C22" s="46">
        <f>SUM(C19:C21)</f>
        <v>101650</v>
      </c>
      <c r="D22" s="46">
        <f t="shared" ref="D22:H22" si="3">SUM(D19:D21)</f>
        <v>0</v>
      </c>
      <c r="E22" s="46">
        <f t="shared" si="3"/>
        <v>-5001</v>
      </c>
      <c r="F22" s="46">
        <f t="shared" si="3"/>
        <v>-10160</v>
      </c>
      <c r="G22" s="46">
        <f t="shared" si="3"/>
        <v>86489</v>
      </c>
      <c r="H22" s="47">
        <f t="shared" si="3"/>
        <v>75000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Balance Sheet</vt:lpstr>
      <vt:lpstr>Designated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Hay</dc:creator>
  <cp:lastModifiedBy>Robert Hay</cp:lastModifiedBy>
  <dcterms:created xsi:type="dcterms:W3CDTF">2022-10-27T15:35:35Z</dcterms:created>
  <dcterms:modified xsi:type="dcterms:W3CDTF">2022-11-04T20:57:25Z</dcterms:modified>
</cp:coreProperties>
</file>